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I50" i="2" l="1"/>
  <c r="C53" i="2" l="1"/>
  <c r="C51" i="2"/>
  <c r="C48" i="2"/>
  <c r="C43" i="2"/>
  <c r="C40" i="2"/>
  <c r="C34" i="2"/>
  <c r="C32" i="2"/>
  <c r="C28" i="2"/>
  <c r="C22" i="2"/>
  <c r="C18" i="2"/>
  <c r="C16" i="2"/>
  <c r="C7" i="2"/>
  <c r="C57" i="2" s="1"/>
  <c r="G48" i="2" l="1"/>
  <c r="D48" i="2"/>
  <c r="G40" i="2" l="1"/>
  <c r="G32" i="2" l="1"/>
  <c r="D32" i="2"/>
  <c r="I33" i="2"/>
  <c r="I14" i="2"/>
  <c r="I13" i="2"/>
  <c r="I32" i="2" l="1"/>
  <c r="I20" i="2"/>
  <c r="J20" i="2"/>
  <c r="G18" i="2"/>
  <c r="D18" i="2"/>
  <c r="J52" i="2" l="1"/>
  <c r="I52" i="2"/>
  <c r="J49" i="2"/>
  <c r="I49" i="2"/>
  <c r="G51" i="2" l="1"/>
  <c r="J51" i="2" s="1"/>
  <c r="D51" i="2"/>
  <c r="I51" i="2" l="1"/>
  <c r="I8" i="2"/>
  <c r="J24" i="2"/>
  <c r="I37" i="2" l="1"/>
  <c r="I56" i="2" l="1"/>
  <c r="J55" i="2"/>
  <c r="J54" i="2"/>
  <c r="G53" i="2"/>
  <c r="F53" i="2"/>
  <c r="E53" i="2"/>
  <c r="D53" i="2"/>
  <c r="J50" i="2"/>
  <c r="F48" i="2"/>
  <c r="E48" i="2"/>
  <c r="J48" i="2"/>
  <c r="J47" i="2"/>
  <c r="I47" i="2"/>
  <c r="J46" i="2"/>
  <c r="I46" i="2"/>
  <c r="J45" i="2"/>
  <c r="I45" i="2"/>
  <c r="J44" i="2"/>
  <c r="I44" i="2"/>
  <c r="G43" i="2"/>
  <c r="J43" i="2" s="1"/>
  <c r="F43" i="2"/>
  <c r="E43" i="2"/>
  <c r="D43" i="2"/>
  <c r="I42" i="2"/>
  <c r="J41" i="2"/>
  <c r="I41" i="2"/>
  <c r="J40" i="2"/>
  <c r="F40" i="2"/>
  <c r="E40" i="2"/>
  <c r="D40" i="2"/>
  <c r="J39" i="2"/>
  <c r="I39" i="2"/>
  <c r="J38" i="2"/>
  <c r="I38" i="2"/>
  <c r="J36" i="2"/>
  <c r="I36" i="2"/>
  <c r="J35" i="2"/>
  <c r="I35" i="2"/>
  <c r="G34" i="2"/>
  <c r="J34" i="2" s="1"/>
  <c r="F34" i="2"/>
  <c r="E34" i="2"/>
  <c r="D34" i="2"/>
  <c r="I31" i="2"/>
  <c r="J30" i="2"/>
  <c r="I30" i="2"/>
  <c r="J29" i="2"/>
  <c r="I29" i="2"/>
  <c r="G28" i="2"/>
  <c r="J28" i="2" s="1"/>
  <c r="F28" i="2"/>
  <c r="E28" i="2"/>
  <c r="D28" i="2"/>
  <c r="J27" i="2"/>
  <c r="I27" i="2"/>
  <c r="J26" i="2"/>
  <c r="I26" i="2"/>
  <c r="J25" i="2"/>
  <c r="I25" i="2"/>
  <c r="I24" i="2"/>
  <c r="I23" i="2"/>
  <c r="G22" i="2"/>
  <c r="F22" i="2"/>
  <c r="E22" i="2"/>
  <c r="D22" i="2"/>
  <c r="J21" i="2"/>
  <c r="I21" i="2"/>
  <c r="J19" i="2"/>
  <c r="I19" i="2"/>
  <c r="J18" i="2"/>
  <c r="F18" i="2"/>
  <c r="E18" i="2"/>
  <c r="J17" i="2"/>
  <c r="I17" i="2"/>
  <c r="H16" i="2"/>
  <c r="G16" i="2"/>
  <c r="J16" i="2" s="1"/>
  <c r="F16" i="2"/>
  <c r="E16" i="2"/>
  <c r="D16" i="2"/>
  <c r="J15" i="2"/>
  <c r="I15" i="2"/>
  <c r="J12" i="2"/>
  <c r="I12" i="2"/>
  <c r="I11" i="2"/>
  <c r="J10" i="2"/>
  <c r="I10" i="2"/>
  <c r="J9" i="2"/>
  <c r="I9" i="2"/>
  <c r="J8" i="2"/>
  <c r="G7" i="2"/>
  <c r="F7" i="2"/>
  <c r="E7" i="2"/>
  <c r="D7" i="2"/>
  <c r="D57" i="2" l="1"/>
  <c r="G57" i="2"/>
  <c r="J57" i="2" s="1"/>
  <c r="J53" i="2"/>
  <c r="I54" i="2"/>
  <c r="I53" i="2"/>
  <c r="I48" i="2"/>
  <c r="I43" i="2"/>
  <c r="I22" i="2"/>
  <c r="I18" i="2"/>
  <c r="I34" i="2"/>
  <c r="E57" i="2"/>
  <c r="F57" i="2"/>
  <c r="I7" i="2"/>
  <c r="I16" i="2"/>
  <c r="I28" i="2"/>
  <c r="I40" i="2"/>
  <c r="J7" i="2"/>
  <c r="J22" i="2"/>
  <c r="I57" i="2" l="1"/>
</calcChain>
</file>

<file path=xl/sharedStrings.xml><?xml version="1.0" encoding="utf-8"?>
<sst xmlns="http://schemas.openxmlformats.org/spreadsheetml/2006/main" count="155" uniqueCount="115">
  <si>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</si>
  <si>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</si>
  <si>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</si>
  <si>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</si>
  <si>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</si>
  <si>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</si>
  <si>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</si>
  <si>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</si>
  <si>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</si>
  <si>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</si>
  <si>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</si>
  <si>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</si>
  <si>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</si>
  <si>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</si>
  <si>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</si>
  <si>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</si>
  <si>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</si>
  <si>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</si>
  <si>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</si>
  <si>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</si>
  <si>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</si>
  <si>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</si>
  <si>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</si>
  <si>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</si>
  <si>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</si>
  <si>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</si>
  <si>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</si>
  <si>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</si>
  <si>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</si>
  <si>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</si>
  <si>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</si>
  <si>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</si>
  <si>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</si>
  <si>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</si>
  <si>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</si>
  <si>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</si>
  <si>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</si>
  <si>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</si>
  <si>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</si>
  <si>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</si>
  <si>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</si>
  <si>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</si>
  <si>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</si>
  <si>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</si>
  <si>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</si>
  <si>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</si>
  <si>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</si>
  <si>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</si>
  <si>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</si>
  <si>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</si>
  <si>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</si>
  <si>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</si>
  <si>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</si>
  <si>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</si>
  <si>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</si>
  <si>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</si>
  <si>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</si>
  <si>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</si>
  <si>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</si>
  <si>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</si>
  <si>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</si>
  <si>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</si>
  <si>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</si>
  <si>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</si>
  <si>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</si>
  <si>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</si>
  <si>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</si>
  <si>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</si>
  <si>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</si>
  <si>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</si>
  <si>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</si>
  <si>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</si>
  <si>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</si>
  <si>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</si>
  <si>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</si>
  <si>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</si>
  <si>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</si>
  <si>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</si>
  <si>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</si>
  <si>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</si>
  <si>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</si>
  <si>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</si>
  <si>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</si>
  <si>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</si>
  <si>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</si>
  <si>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</si>
  <si>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</si>
  <si>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</si>
  <si>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</si>
  <si>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</si>
  <si>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</si>
  <si>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Начальное профессиональное образование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</si>
  <si>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</si>
  <si>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</si>
  <si>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</si>
  <si>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</si>
  <si>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</si>
  <si>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</si>
  <si>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</si>
  <si>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</si>
  <si>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</si>
  <si>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Н.Н.Приходова</t>
  </si>
  <si>
    <t>Исп.Л.А.Бунакова</t>
  </si>
  <si>
    <t>тел. 2-24-15</t>
  </si>
  <si>
    <t>Заместитель главы администрации Трубчевского муниципального района</t>
  </si>
  <si>
    <t>0314</t>
  </si>
  <si>
    <t>Другие вопросы вобласти национальной безопасности и правоохранительной деятельности</t>
  </si>
  <si>
    <t>Охрана окружающей среды</t>
  </si>
  <si>
    <t>Другие вопросы в области охраны окружающей среды</t>
  </si>
  <si>
    <t>Процент исполнения к уточненным плановым назначениям</t>
  </si>
  <si>
    <t>Темп роста 2021 к соответствующему периоду 2020, %</t>
  </si>
  <si>
    <t>Уточненные плановые назначения на 2021 год</t>
  </si>
  <si>
    <t>Сведения об исполнении консолидированного бюджета Трубчевского муниципального района Брянской области   за 1 полугодие 2021 года по расходам в разрезе разделов и подразделов классификации расходов в сравнениис соответствующим периодом 2020 года</t>
  </si>
  <si>
    <t>Кассовое исполнение                                                               за 1 полугодие 2020 года</t>
  </si>
  <si>
    <t>Кассовое исполнение                                                               за 1 полугодие                                                                          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</si>
</sst>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/>
    <xf numFmtId="0" fontId="1" fillId="2" borderId="0" xfId="0" applyFont="1" applyFill="1" applyBorder="1"/>
    <xf numFmtId="0" fontId="4" fillId="0" borderId="0" xfId="0" applyFont="1" applyAlignment="1">
      <alignment vertical="top"/>
    </xf>
    <xf numFmtId="0" fontId="5" fillId="2" borderId="1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1" fillId="2" borderId="0" xfId="0" applyFont="1" applyFill="1"/>
    <xf numFmtId="0" fontId="1" fillId="3" borderId="0" xfId="0" applyFont="1" applyFill="1" applyBorder="1"/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4" fontId="0" fillId="0" borderId="0" xfId="0" applyNumberFormat="1"/>
    <xf numFmtId="4" fontId="5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tabSelected="1" workbookViewId="0">
      <selection activeCell="J60" sqref="J60"/>
    </sheetView>
  </sheetViews>
  <sheetFormatPr defaultRowHeight="15" x14ac:dyDescent="0.25"/>
  <cols>
    <col min="1" max="1" width="47.5703125" customWidth="1"/>
    <col min="2" max="2" width="7.140625" customWidth="1"/>
    <col min="3" max="3" width="15.7109375" customWidth="1"/>
    <col min="4" max="4" width="16" customWidth="1"/>
    <col min="5" max="5" width="19.28515625" hidden="1" customWidth="1"/>
    <col min="6" max="6" width="15.140625" hidden="1" customWidth="1"/>
    <col min="7" max="7" width="15.8554687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0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0" ht="49.5" customHeight="1" x14ac:dyDescent="0.25">
      <c r="A2" s="32" t="s">
        <v>112</v>
      </c>
      <c r="B2" s="32"/>
      <c r="C2" s="32"/>
      <c r="D2" s="32"/>
      <c r="E2" s="32"/>
      <c r="F2" s="32"/>
      <c r="G2" s="32"/>
      <c r="H2" s="32"/>
      <c r="I2" s="32"/>
      <c r="J2" s="32"/>
    </row>
    <row r="3" spans="1:10" ht="23.25" customHeight="1" x14ac:dyDescent="0.25">
      <c r="A3" s="4"/>
      <c r="B3" s="4"/>
      <c r="C3" s="4"/>
      <c r="D3" s="4"/>
      <c r="E3" s="5"/>
      <c r="F3" s="5"/>
      <c r="G3" s="6"/>
      <c r="H3" s="6"/>
      <c r="I3" s="33" t="s">
        <v>0</v>
      </c>
      <c r="J3" s="33"/>
    </row>
    <row r="4" spans="1:10" s="7" customFormat="1" ht="22.5" customHeight="1" x14ac:dyDescent="0.25">
      <c r="A4" s="34" t="s">
        <v>1</v>
      </c>
      <c r="B4" s="34" t="s">
        <v>2</v>
      </c>
      <c r="C4" s="35" t="s">
        <v>113</v>
      </c>
      <c r="D4" s="34" t="s">
        <v>111</v>
      </c>
      <c r="E4" s="35" t="s">
        <v>3</v>
      </c>
      <c r="F4" s="35"/>
      <c r="G4" s="35" t="s">
        <v>114</v>
      </c>
      <c r="H4" s="35"/>
      <c r="I4" s="35" t="s">
        <v>109</v>
      </c>
      <c r="J4" s="36" t="s">
        <v>110</v>
      </c>
    </row>
    <row r="5" spans="1:10" s="7" customFormat="1" ht="15.75" customHeight="1" x14ac:dyDescent="0.25">
      <c r="A5" s="34"/>
      <c r="B5" s="34"/>
      <c r="C5" s="35"/>
      <c r="D5" s="34"/>
      <c r="E5" s="35"/>
      <c r="F5" s="35"/>
      <c r="G5" s="35"/>
      <c r="H5" s="35"/>
      <c r="I5" s="35"/>
      <c r="J5" s="36"/>
    </row>
    <row r="6" spans="1:10" s="7" customFormat="1" ht="30" customHeight="1" x14ac:dyDescent="0.25">
      <c r="A6" s="34"/>
      <c r="B6" s="34"/>
      <c r="C6" s="35"/>
      <c r="D6" s="34"/>
      <c r="E6" s="35"/>
      <c r="F6" s="35"/>
      <c r="G6" s="35"/>
      <c r="H6" s="35"/>
      <c r="I6" s="35"/>
      <c r="J6" s="36"/>
    </row>
    <row r="7" spans="1:10" ht="15.75" x14ac:dyDescent="0.25">
      <c r="A7" s="8" t="s">
        <v>4</v>
      </c>
      <c r="B7" s="9" t="s">
        <v>5</v>
      </c>
      <c r="C7" s="20">
        <f t="shared" ref="C7" si="0">C8+C9+C10+C11+C12+C13+C14+C15</f>
        <v>39672247.640000001</v>
      </c>
      <c r="D7" s="20">
        <f>SUM(D8:D15)</f>
        <v>86790400.820000008</v>
      </c>
      <c r="E7" s="20">
        <f>SUM(E8:E15)</f>
        <v>0</v>
      </c>
      <c r="F7" s="20">
        <f>SUM(F8:F15)</f>
        <v>0</v>
      </c>
      <c r="G7" s="20">
        <f>SUM(G8:G15)</f>
        <v>44531270.420000002</v>
      </c>
      <c r="H7" s="20" t="s">
        <v>6</v>
      </c>
      <c r="I7" s="10">
        <f t="shared" ref="I7:I15" si="1">G7/D7*100</f>
        <v>51.308981176796451</v>
      </c>
      <c r="J7" s="27">
        <f>G7/C7*100</f>
        <v>112.24791401811285</v>
      </c>
    </row>
    <row r="8" spans="1:10" ht="48.75" customHeight="1" x14ac:dyDescent="0.25">
      <c r="A8" s="11" t="s">
        <v>7</v>
      </c>
      <c r="B8" s="21" t="s">
        <v>8</v>
      </c>
      <c r="C8" s="24">
        <v>483450.64</v>
      </c>
      <c r="D8" s="24">
        <v>1226857</v>
      </c>
      <c r="E8" s="24"/>
      <c r="F8" s="24"/>
      <c r="G8" s="24">
        <v>447753.88</v>
      </c>
      <c r="H8" s="23" t="s">
        <v>6</v>
      </c>
      <c r="I8" s="25">
        <f t="shared" si="1"/>
        <v>36.496012167677243</v>
      </c>
      <c r="J8" s="25">
        <f>G8/C8*100</f>
        <v>92.616255508525128</v>
      </c>
    </row>
    <row r="9" spans="1:10" ht="63" x14ac:dyDescent="0.25">
      <c r="A9" s="11" t="s">
        <v>9</v>
      </c>
      <c r="B9" s="21" t="s">
        <v>10</v>
      </c>
      <c r="C9" s="24">
        <v>1086906.3700000001</v>
      </c>
      <c r="D9" s="24">
        <v>2489862.7200000002</v>
      </c>
      <c r="E9" s="24"/>
      <c r="F9" s="24"/>
      <c r="G9" s="24">
        <v>1260995.1599999999</v>
      </c>
      <c r="H9" s="23" t="s">
        <v>6</v>
      </c>
      <c r="I9" s="25">
        <f t="shared" si="1"/>
        <v>50.645168099870176</v>
      </c>
      <c r="J9" s="25">
        <f t="shared" ref="J9:J57" si="2">G9/C9*100</f>
        <v>116.0169076937142</v>
      </c>
    </row>
    <row r="10" spans="1:10" ht="63" customHeight="1" x14ac:dyDescent="0.25">
      <c r="A10" s="11" t="s">
        <v>11</v>
      </c>
      <c r="B10" s="21" t="s">
        <v>12</v>
      </c>
      <c r="C10" s="24">
        <v>17526838.050000001</v>
      </c>
      <c r="D10" s="24">
        <v>36211170.090000004</v>
      </c>
      <c r="E10" s="24"/>
      <c r="F10" s="24"/>
      <c r="G10" s="24">
        <v>18694593.5</v>
      </c>
      <c r="H10" s="23" t="s">
        <v>6</v>
      </c>
      <c r="I10" s="25">
        <f t="shared" si="1"/>
        <v>51.626593268143687</v>
      </c>
      <c r="J10" s="25">
        <f t="shared" si="2"/>
        <v>106.66267039535975</v>
      </c>
    </row>
    <row r="11" spans="1:10" ht="26.25" customHeight="1" x14ac:dyDescent="0.25">
      <c r="A11" s="11" t="s">
        <v>13</v>
      </c>
      <c r="B11" s="21" t="s">
        <v>14</v>
      </c>
      <c r="C11" s="24">
        <v>0</v>
      </c>
      <c r="D11" s="24">
        <v>18553</v>
      </c>
      <c r="E11" s="24"/>
      <c r="F11" s="24"/>
      <c r="G11" s="24">
        <v>18553</v>
      </c>
      <c r="H11" s="23" t="s">
        <v>6</v>
      </c>
      <c r="I11" s="25">
        <f t="shared" si="1"/>
        <v>100</v>
      </c>
      <c r="J11" s="25"/>
    </row>
    <row r="12" spans="1:10" ht="42.75" customHeight="1" x14ac:dyDescent="0.25">
      <c r="A12" s="11" t="s">
        <v>15</v>
      </c>
      <c r="B12" s="21" t="s">
        <v>16</v>
      </c>
      <c r="C12" s="24">
        <v>3821346.46</v>
      </c>
      <c r="D12" s="24">
        <v>7473929.9800000004</v>
      </c>
      <c r="E12" s="24"/>
      <c r="F12" s="24"/>
      <c r="G12" s="24">
        <v>3706827.59</v>
      </c>
      <c r="H12" s="23" t="s">
        <v>6</v>
      </c>
      <c r="I12" s="25">
        <f t="shared" si="1"/>
        <v>49.596766358787853</v>
      </c>
      <c r="J12" s="25">
        <f t="shared" si="2"/>
        <v>97.003180130387861</v>
      </c>
    </row>
    <row r="13" spans="1:10" ht="40.5" customHeight="1" x14ac:dyDescent="0.25">
      <c r="A13" s="11" t="s">
        <v>94</v>
      </c>
      <c r="B13" s="21" t="s">
        <v>93</v>
      </c>
      <c r="C13" s="24">
        <v>0</v>
      </c>
      <c r="D13" s="24">
        <v>89241</v>
      </c>
      <c r="E13" s="24"/>
      <c r="F13" s="24"/>
      <c r="G13" s="24">
        <v>0</v>
      </c>
      <c r="H13" s="23"/>
      <c r="I13" s="25">
        <f t="shared" si="1"/>
        <v>0</v>
      </c>
      <c r="J13" s="25"/>
    </row>
    <row r="14" spans="1:10" ht="15.75" x14ac:dyDescent="0.25">
      <c r="A14" s="11" t="s">
        <v>17</v>
      </c>
      <c r="B14" s="21" t="s">
        <v>18</v>
      </c>
      <c r="C14" s="24">
        <v>0</v>
      </c>
      <c r="D14" s="24">
        <v>389200</v>
      </c>
      <c r="E14" s="24"/>
      <c r="F14" s="24"/>
      <c r="G14" s="24">
        <v>0</v>
      </c>
      <c r="H14" s="23" t="s">
        <v>6</v>
      </c>
      <c r="I14" s="25">
        <f t="shared" si="1"/>
        <v>0</v>
      </c>
      <c r="J14" s="25"/>
    </row>
    <row r="15" spans="1:10" ht="15.75" x14ac:dyDescent="0.25">
      <c r="A15" s="11" t="s">
        <v>19</v>
      </c>
      <c r="B15" s="21" t="s">
        <v>20</v>
      </c>
      <c r="C15" s="24">
        <v>16753706.119999999</v>
      </c>
      <c r="D15" s="24">
        <v>38891587.030000001</v>
      </c>
      <c r="E15" s="24"/>
      <c r="F15" s="24"/>
      <c r="G15" s="24">
        <v>20402547.289999999</v>
      </c>
      <c r="H15" s="24" t="s">
        <v>6</v>
      </c>
      <c r="I15" s="25">
        <f t="shared" si="1"/>
        <v>52.460053312460566</v>
      </c>
      <c r="J15" s="25">
        <f t="shared" si="2"/>
        <v>121.77930747898304</v>
      </c>
    </row>
    <row r="16" spans="1:10" ht="15.75" x14ac:dyDescent="0.25">
      <c r="A16" s="8" t="s">
        <v>21</v>
      </c>
      <c r="B16" s="9" t="s">
        <v>22</v>
      </c>
      <c r="C16" s="26">
        <f t="shared" ref="C16" si="3">C17</f>
        <v>586371.5</v>
      </c>
      <c r="D16" s="26">
        <f t="shared" ref="D16:H16" si="4">D17</f>
        <v>1288119</v>
      </c>
      <c r="E16" s="26">
        <f t="shared" si="4"/>
        <v>0</v>
      </c>
      <c r="F16" s="26">
        <f t="shared" si="4"/>
        <v>0</v>
      </c>
      <c r="G16" s="26">
        <f t="shared" si="4"/>
        <v>664186.4</v>
      </c>
      <c r="H16" s="26" t="str">
        <f t="shared" si="4"/>
        <v>-</v>
      </c>
      <c r="I16" s="27">
        <f>G16/D16*100</f>
        <v>51.562503153823528</v>
      </c>
      <c r="J16" s="27">
        <f t="shared" si="2"/>
        <v>113.27058016973881</v>
      </c>
    </row>
    <row r="17" spans="1:10" ht="18" customHeight="1" x14ac:dyDescent="0.25">
      <c r="A17" s="11" t="s">
        <v>23</v>
      </c>
      <c r="B17" s="12" t="s">
        <v>24</v>
      </c>
      <c r="C17" s="24">
        <v>586371.5</v>
      </c>
      <c r="D17" s="24">
        <v>1288119</v>
      </c>
      <c r="E17" s="24"/>
      <c r="F17" s="24"/>
      <c r="G17" s="24">
        <v>664186.4</v>
      </c>
      <c r="H17" s="24" t="s">
        <v>6</v>
      </c>
      <c r="I17" s="25">
        <f t="shared" ref="I17:I57" si="5">G17/D17*100</f>
        <v>51.562503153823528</v>
      </c>
      <c r="J17" s="25">
        <f t="shared" si="2"/>
        <v>113.27058016973881</v>
      </c>
    </row>
    <row r="18" spans="1:10" ht="47.25" x14ac:dyDescent="0.25">
      <c r="A18" s="8" t="s">
        <v>25</v>
      </c>
      <c r="B18" s="9" t="s">
        <v>26</v>
      </c>
      <c r="C18" s="26">
        <f t="shared" ref="C18" si="6">C19+C21</f>
        <v>3791141.77</v>
      </c>
      <c r="D18" s="26">
        <f>D19+D21+D20</f>
        <v>10504843</v>
      </c>
      <c r="E18" s="26">
        <f t="shared" ref="E18:F18" si="7">E19+E21</f>
        <v>0</v>
      </c>
      <c r="F18" s="26">
        <f t="shared" si="7"/>
        <v>0</v>
      </c>
      <c r="G18" s="26">
        <f>G19+G21+G20</f>
        <v>5807439.2699999996</v>
      </c>
      <c r="H18" s="26" t="s">
        <v>6</v>
      </c>
      <c r="I18" s="27">
        <f t="shared" si="5"/>
        <v>55.283446596964851</v>
      </c>
      <c r="J18" s="27">
        <f t="shared" si="2"/>
        <v>153.18443947296646</v>
      </c>
    </row>
    <row r="19" spans="1:10" ht="60.75" customHeight="1" x14ac:dyDescent="0.25">
      <c r="A19" s="11" t="s">
        <v>27</v>
      </c>
      <c r="B19" s="21" t="s">
        <v>28</v>
      </c>
      <c r="C19" s="24">
        <v>1310022.77</v>
      </c>
      <c r="D19" s="24">
        <v>3489743</v>
      </c>
      <c r="E19" s="24"/>
      <c r="F19" s="24"/>
      <c r="G19" s="24">
        <v>1690792.24</v>
      </c>
      <c r="H19" s="24" t="s">
        <v>6</v>
      </c>
      <c r="I19" s="25">
        <f t="shared" si="5"/>
        <v>48.450336887272215</v>
      </c>
      <c r="J19" s="25">
        <f t="shared" si="2"/>
        <v>129.06586654215178</v>
      </c>
    </row>
    <row r="20" spans="1:10" ht="47.25" hidden="1" customHeight="1" x14ac:dyDescent="0.25">
      <c r="A20" s="11" t="s">
        <v>106</v>
      </c>
      <c r="B20" s="21" t="s">
        <v>105</v>
      </c>
      <c r="C20" s="24">
        <v>0</v>
      </c>
      <c r="D20" s="24"/>
      <c r="E20" s="24"/>
      <c r="F20" s="24"/>
      <c r="G20" s="24">
        <v>0</v>
      </c>
      <c r="H20" s="24"/>
      <c r="I20" s="25" t="e">
        <f t="shared" si="5"/>
        <v>#DIV/0!</v>
      </c>
      <c r="J20" s="25" t="e">
        <f t="shared" si="2"/>
        <v>#DIV/0!</v>
      </c>
    </row>
    <row r="21" spans="1:10" ht="15.75" x14ac:dyDescent="0.25">
      <c r="A21" s="11" t="s">
        <v>29</v>
      </c>
      <c r="B21" s="12" t="s">
        <v>30</v>
      </c>
      <c r="C21" s="24">
        <v>2481119</v>
      </c>
      <c r="D21" s="24">
        <v>7015100</v>
      </c>
      <c r="E21" s="24"/>
      <c r="F21" s="24"/>
      <c r="G21" s="24">
        <v>4116647.03</v>
      </c>
      <c r="H21" s="24" t="s">
        <v>6</v>
      </c>
      <c r="I21" s="25">
        <f t="shared" si="5"/>
        <v>58.682656412595676</v>
      </c>
      <c r="J21" s="25">
        <f t="shared" si="2"/>
        <v>165.91896761098519</v>
      </c>
    </row>
    <row r="22" spans="1:10" ht="15.75" x14ac:dyDescent="0.25">
      <c r="A22" s="8" t="s">
        <v>31</v>
      </c>
      <c r="B22" s="9" t="s">
        <v>32</v>
      </c>
      <c r="C22" s="26">
        <f t="shared" ref="C22" si="8">C23+C24+C25+C26+C27</f>
        <v>11853860.17</v>
      </c>
      <c r="D22" s="26">
        <f>SUM(D23:D27)</f>
        <v>56982986.210000001</v>
      </c>
      <c r="E22" s="26">
        <f>SUM(E23:E27)</f>
        <v>0</v>
      </c>
      <c r="F22" s="26">
        <f>SUM(F23:F27)</f>
        <v>0</v>
      </c>
      <c r="G22" s="26">
        <f>SUM(G23:G27)</f>
        <v>13317666.529999999</v>
      </c>
      <c r="H22" s="26" t="s">
        <v>6</v>
      </c>
      <c r="I22" s="27">
        <f t="shared" si="5"/>
        <v>23.371303288529425</v>
      </c>
      <c r="J22" s="27">
        <f t="shared" si="2"/>
        <v>112.34877364003863</v>
      </c>
    </row>
    <row r="23" spans="1:10" ht="15.75" x14ac:dyDescent="0.25">
      <c r="A23" s="11" t="s">
        <v>33</v>
      </c>
      <c r="B23" s="12" t="s">
        <v>34</v>
      </c>
      <c r="C23" s="24">
        <v>0</v>
      </c>
      <c r="D23" s="24">
        <v>148644.32999999999</v>
      </c>
      <c r="E23" s="24"/>
      <c r="F23" s="24"/>
      <c r="G23" s="24">
        <v>101640.07</v>
      </c>
      <c r="H23" s="24" t="s">
        <v>6</v>
      </c>
      <c r="I23" s="25">
        <f t="shared" si="5"/>
        <v>68.378033659272447</v>
      </c>
      <c r="J23" s="25">
        <v>0</v>
      </c>
    </row>
    <row r="24" spans="1:10" ht="15.75" x14ac:dyDescent="0.25">
      <c r="A24" s="11" t="s">
        <v>35</v>
      </c>
      <c r="B24" s="12" t="s">
        <v>36</v>
      </c>
      <c r="C24" s="24">
        <v>83520</v>
      </c>
      <c r="D24" s="24">
        <v>168000</v>
      </c>
      <c r="E24" s="24"/>
      <c r="F24" s="24"/>
      <c r="G24" s="24">
        <v>167040</v>
      </c>
      <c r="H24" s="24" t="s">
        <v>6</v>
      </c>
      <c r="I24" s="25">
        <f t="shared" si="5"/>
        <v>99.428571428571431</v>
      </c>
      <c r="J24" s="25">
        <f t="shared" si="2"/>
        <v>200</v>
      </c>
    </row>
    <row r="25" spans="1:10" ht="15.75" x14ac:dyDescent="0.25">
      <c r="A25" s="11" t="s">
        <v>37</v>
      </c>
      <c r="B25" s="12" t="s">
        <v>38</v>
      </c>
      <c r="C25" s="24">
        <v>1859916.68</v>
      </c>
      <c r="D25" s="24">
        <v>4815000</v>
      </c>
      <c r="E25" s="24"/>
      <c r="F25" s="24"/>
      <c r="G25" s="24">
        <v>1973333.35</v>
      </c>
      <c r="H25" s="24" t="s">
        <v>6</v>
      </c>
      <c r="I25" s="25">
        <f t="shared" si="5"/>
        <v>40.98303946002077</v>
      </c>
      <c r="J25" s="25">
        <f t="shared" si="2"/>
        <v>106.09794359175272</v>
      </c>
    </row>
    <row r="26" spans="1:10" ht="15.75" x14ac:dyDescent="0.25">
      <c r="A26" s="11" t="s">
        <v>39</v>
      </c>
      <c r="B26" s="12" t="s">
        <v>40</v>
      </c>
      <c r="C26" s="24">
        <v>9785956.1899999995</v>
      </c>
      <c r="D26" s="24">
        <v>50124734.200000003</v>
      </c>
      <c r="E26" s="24"/>
      <c r="F26" s="24"/>
      <c r="G26" s="24">
        <v>10759980.76</v>
      </c>
      <c r="H26" s="24" t="s">
        <v>6</v>
      </c>
      <c r="I26" s="25">
        <f t="shared" si="5"/>
        <v>21.46640961140498</v>
      </c>
      <c r="J26" s="25">
        <f t="shared" si="2"/>
        <v>109.95328970505027</v>
      </c>
    </row>
    <row r="27" spans="1:10" ht="31.5" x14ac:dyDescent="0.25">
      <c r="A27" s="11" t="s">
        <v>41</v>
      </c>
      <c r="B27" s="21" t="s">
        <v>42</v>
      </c>
      <c r="C27" s="24">
        <v>124467.3</v>
      </c>
      <c r="D27" s="24">
        <v>1726607.68</v>
      </c>
      <c r="E27" s="24"/>
      <c r="F27" s="24"/>
      <c r="G27" s="24">
        <v>315672.34999999998</v>
      </c>
      <c r="H27" s="24" t="s">
        <v>6</v>
      </c>
      <c r="I27" s="25">
        <f t="shared" si="5"/>
        <v>18.282807012650377</v>
      </c>
      <c r="J27" s="25">
        <f t="shared" si="2"/>
        <v>253.61870145813396</v>
      </c>
    </row>
    <row r="28" spans="1:10" ht="31.5" x14ac:dyDescent="0.25">
      <c r="A28" s="8" t="s">
        <v>43</v>
      </c>
      <c r="B28" s="22" t="s">
        <v>44</v>
      </c>
      <c r="C28" s="26">
        <f t="shared" ref="C28" si="9">C29+C30+C31</f>
        <v>15864600.029999999</v>
      </c>
      <c r="D28" s="26">
        <f>D29+D30+D31</f>
        <v>50063402.530000001</v>
      </c>
      <c r="E28" s="26">
        <f>E29+E30+E31</f>
        <v>0</v>
      </c>
      <c r="F28" s="26">
        <f>F29+F30+F31</f>
        <v>0</v>
      </c>
      <c r="G28" s="26">
        <f>G29+G30+G31</f>
        <v>14798101.42</v>
      </c>
      <c r="H28" s="26" t="s">
        <v>6</v>
      </c>
      <c r="I28" s="27">
        <f t="shared" si="5"/>
        <v>29.558720886244966</v>
      </c>
      <c r="J28" s="27">
        <f t="shared" si="2"/>
        <v>93.277494497288004</v>
      </c>
    </row>
    <row r="29" spans="1:10" ht="15.75" x14ac:dyDescent="0.25">
      <c r="A29" s="11" t="s">
        <v>45</v>
      </c>
      <c r="B29" s="12" t="s">
        <v>46</v>
      </c>
      <c r="C29" s="24">
        <v>6479529.7300000004</v>
      </c>
      <c r="D29" s="24">
        <v>16493989.42</v>
      </c>
      <c r="E29" s="24"/>
      <c r="F29" s="24"/>
      <c r="G29" s="24">
        <v>1049321.25</v>
      </c>
      <c r="H29" s="24" t="s">
        <v>6</v>
      </c>
      <c r="I29" s="25">
        <f t="shared" si="5"/>
        <v>6.3618402029992334</v>
      </c>
      <c r="J29" s="25">
        <f t="shared" si="2"/>
        <v>16.194404435582392</v>
      </c>
    </row>
    <row r="30" spans="1:10" ht="15.75" x14ac:dyDescent="0.25">
      <c r="A30" s="11" t="s">
        <v>47</v>
      </c>
      <c r="B30" s="12" t="s">
        <v>48</v>
      </c>
      <c r="C30" s="24">
        <v>963756.76</v>
      </c>
      <c r="D30" s="24">
        <v>2259250.89</v>
      </c>
      <c r="E30" s="24"/>
      <c r="F30" s="24"/>
      <c r="G30" s="24">
        <v>742721.74</v>
      </c>
      <c r="H30" s="24" t="s">
        <v>6</v>
      </c>
      <c r="I30" s="25">
        <f t="shared" si="5"/>
        <v>32.874690601538283</v>
      </c>
      <c r="J30" s="25">
        <f t="shared" si="2"/>
        <v>77.065269041536993</v>
      </c>
    </row>
    <row r="31" spans="1:10" ht="15.75" x14ac:dyDescent="0.25">
      <c r="A31" s="11" t="s">
        <v>49</v>
      </c>
      <c r="B31" s="12" t="s">
        <v>50</v>
      </c>
      <c r="C31" s="24">
        <v>8421313.5399999991</v>
      </c>
      <c r="D31" s="24">
        <v>31310162.219999999</v>
      </c>
      <c r="E31" s="24"/>
      <c r="F31" s="24"/>
      <c r="G31" s="24">
        <v>13006058.43</v>
      </c>
      <c r="H31" s="24" t="s">
        <v>6</v>
      </c>
      <c r="I31" s="25">
        <f t="shared" si="5"/>
        <v>41.539415665154614</v>
      </c>
      <c r="J31" s="25">
        <v>0</v>
      </c>
    </row>
    <row r="32" spans="1:10" ht="15.75" x14ac:dyDescent="0.25">
      <c r="A32" s="8" t="s">
        <v>107</v>
      </c>
      <c r="B32" s="12"/>
      <c r="C32" s="26">
        <f t="shared" ref="C32" si="10">C33</f>
        <v>3968.76</v>
      </c>
      <c r="D32" s="24">
        <f>D33</f>
        <v>7000</v>
      </c>
      <c r="E32" s="24"/>
      <c r="F32" s="24"/>
      <c r="G32" s="24">
        <f>G33</f>
        <v>2000</v>
      </c>
      <c r="H32" s="24"/>
      <c r="I32" s="25">
        <f t="shared" si="5"/>
        <v>28.571428571428569</v>
      </c>
      <c r="J32" s="25">
        <v>0</v>
      </c>
    </row>
    <row r="33" spans="1:10" ht="31.5" x14ac:dyDescent="0.25">
      <c r="A33" s="11" t="s">
        <v>108</v>
      </c>
      <c r="B33" s="12"/>
      <c r="C33" s="24">
        <v>3968.76</v>
      </c>
      <c r="D33" s="24">
        <v>7000</v>
      </c>
      <c r="E33" s="24"/>
      <c r="F33" s="24"/>
      <c r="G33" s="24">
        <v>2000</v>
      </c>
      <c r="H33" s="24"/>
      <c r="I33" s="25">
        <f t="shared" ref="I33" si="11">G33/D33*100</f>
        <v>28.571428571428569</v>
      </c>
      <c r="J33" s="25">
        <v>0</v>
      </c>
    </row>
    <row r="34" spans="1:10" ht="15.75" x14ac:dyDescent="0.25">
      <c r="A34" s="8" t="s">
        <v>51</v>
      </c>
      <c r="B34" s="9" t="s">
        <v>52</v>
      </c>
      <c r="C34" s="26">
        <f t="shared" ref="C34" si="12">C35+C36+C37+C38+C39</f>
        <v>144895983.63</v>
      </c>
      <c r="D34" s="26">
        <f>SUM(D35:D39)</f>
        <v>312838335.32999998</v>
      </c>
      <c r="E34" s="26">
        <f>SUM(E35:E39)</f>
        <v>0</v>
      </c>
      <c r="F34" s="26">
        <f>SUM(F35:F39)</f>
        <v>0</v>
      </c>
      <c r="G34" s="26">
        <f>SUM(G35:G39)</f>
        <v>166455674.90000001</v>
      </c>
      <c r="H34" s="26" t="s">
        <v>6</v>
      </c>
      <c r="I34" s="27">
        <f t="shared" si="5"/>
        <v>53.208208873894215</v>
      </c>
      <c r="J34" s="27">
        <f t="shared" si="2"/>
        <v>114.87942642016489</v>
      </c>
    </row>
    <row r="35" spans="1:10" ht="15.75" x14ac:dyDescent="0.25">
      <c r="A35" s="11" t="s">
        <v>53</v>
      </c>
      <c r="B35" s="12" t="s">
        <v>54</v>
      </c>
      <c r="C35" s="24">
        <v>35780780.670000002</v>
      </c>
      <c r="D35" s="24">
        <v>74777602</v>
      </c>
      <c r="E35" s="24"/>
      <c r="F35" s="24"/>
      <c r="G35" s="24">
        <v>39300070.090000004</v>
      </c>
      <c r="H35" s="24" t="s">
        <v>6</v>
      </c>
      <c r="I35" s="25">
        <f t="shared" si="5"/>
        <v>52.555937926439533</v>
      </c>
      <c r="J35" s="25">
        <f t="shared" si="2"/>
        <v>109.83569769608383</v>
      </c>
    </row>
    <row r="36" spans="1:10" ht="15.75" x14ac:dyDescent="0.25">
      <c r="A36" s="11" t="s">
        <v>55</v>
      </c>
      <c r="B36" s="12" t="s">
        <v>56</v>
      </c>
      <c r="C36" s="24">
        <v>83727915.680000007</v>
      </c>
      <c r="D36" s="24">
        <v>190261518.25999999</v>
      </c>
      <c r="E36" s="24"/>
      <c r="F36" s="24"/>
      <c r="G36" s="24">
        <v>99649632.579999998</v>
      </c>
      <c r="H36" s="24" t="s">
        <v>6</v>
      </c>
      <c r="I36" s="25">
        <f t="shared" si="5"/>
        <v>52.375085351639406</v>
      </c>
      <c r="J36" s="25">
        <f t="shared" si="2"/>
        <v>119.01601965209699</v>
      </c>
    </row>
    <row r="37" spans="1:10" ht="15.75" x14ac:dyDescent="0.25">
      <c r="A37" s="11" t="s">
        <v>91</v>
      </c>
      <c r="B37" s="12" t="s">
        <v>92</v>
      </c>
      <c r="C37" s="24">
        <v>15569885.92</v>
      </c>
      <c r="D37" s="24">
        <v>31054215.07</v>
      </c>
      <c r="E37" s="24"/>
      <c r="F37" s="24"/>
      <c r="G37" s="24">
        <v>17620120.379999999</v>
      </c>
      <c r="H37" s="24"/>
      <c r="I37" s="25">
        <f t="shared" si="5"/>
        <v>56.739867165478472</v>
      </c>
      <c r="J37" s="25">
        <v>0</v>
      </c>
    </row>
    <row r="38" spans="1:10" ht="15.75" x14ac:dyDescent="0.25">
      <c r="A38" s="11" t="s">
        <v>57</v>
      </c>
      <c r="B38" s="12" t="s">
        <v>58</v>
      </c>
      <c r="C38" s="24">
        <v>12788</v>
      </c>
      <c r="D38" s="24">
        <v>25000</v>
      </c>
      <c r="E38" s="24"/>
      <c r="F38" s="24"/>
      <c r="G38" s="24">
        <v>23618</v>
      </c>
      <c r="H38" s="24" t="s">
        <v>6</v>
      </c>
      <c r="I38" s="25">
        <f t="shared" si="5"/>
        <v>94.471999999999994</v>
      </c>
      <c r="J38" s="25">
        <f t="shared" si="2"/>
        <v>184.68877072255239</v>
      </c>
    </row>
    <row r="39" spans="1:10" ht="15.75" x14ac:dyDescent="0.25">
      <c r="A39" s="11" t="s">
        <v>59</v>
      </c>
      <c r="B39" s="12" t="s">
        <v>60</v>
      </c>
      <c r="C39" s="24">
        <v>9804613.3599999994</v>
      </c>
      <c r="D39" s="24">
        <v>16720000</v>
      </c>
      <c r="E39" s="24"/>
      <c r="F39" s="24"/>
      <c r="G39" s="24">
        <v>9862233.8499999996</v>
      </c>
      <c r="H39" s="24" t="s">
        <v>6</v>
      </c>
      <c r="I39" s="25">
        <f t="shared" si="5"/>
        <v>58.984652212918654</v>
      </c>
      <c r="J39" s="25">
        <f t="shared" si="2"/>
        <v>100.58768752916944</v>
      </c>
    </row>
    <row r="40" spans="1:10" s="29" customFormat="1" ht="15.75" x14ac:dyDescent="0.25">
      <c r="A40" s="8" t="s">
        <v>61</v>
      </c>
      <c r="B40" s="9" t="s">
        <v>62</v>
      </c>
      <c r="C40" s="26">
        <f t="shared" ref="C40" si="13">C41</f>
        <v>20704340.530000001</v>
      </c>
      <c r="D40" s="26">
        <f>D41+D42</f>
        <v>51476497</v>
      </c>
      <c r="E40" s="26">
        <f>E41+E42</f>
        <v>0</v>
      </c>
      <c r="F40" s="26">
        <f>F41+F42</f>
        <v>0</v>
      </c>
      <c r="G40" s="26">
        <f>G41+G42</f>
        <v>24540052.199999999</v>
      </c>
      <c r="H40" s="26" t="s">
        <v>6</v>
      </c>
      <c r="I40" s="27">
        <f t="shared" si="5"/>
        <v>47.672342972366593</v>
      </c>
      <c r="J40" s="27">
        <f t="shared" si="2"/>
        <v>118.52612337225695</v>
      </c>
    </row>
    <row r="41" spans="1:10" s="29" customFormat="1" ht="15.75" x14ac:dyDescent="0.25">
      <c r="A41" s="11" t="s">
        <v>63</v>
      </c>
      <c r="B41" s="12" t="s">
        <v>64</v>
      </c>
      <c r="C41" s="24">
        <v>20704340.530000001</v>
      </c>
      <c r="D41" s="24">
        <v>51476497</v>
      </c>
      <c r="E41" s="24"/>
      <c r="F41" s="24"/>
      <c r="G41" s="24">
        <v>24540052.199999999</v>
      </c>
      <c r="H41" s="24" t="s">
        <v>6</v>
      </c>
      <c r="I41" s="25">
        <f t="shared" si="5"/>
        <v>47.672342972366593</v>
      </c>
      <c r="J41" s="25">
        <f t="shared" si="2"/>
        <v>118.52612337225695</v>
      </c>
    </row>
    <row r="42" spans="1:10" ht="16.5" hidden="1" customHeight="1" x14ac:dyDescent="0.25">
      <c r="A42" s="11" t="s">
        <v>65</v>
      </c>
      <c r="B42" s="12" t="s">
        <v>66</v>
      </c>
      <c r="C42" s="24"/>
      <c r="D42" s="24"/>
      <c r="E42" s="24"/>
      <c r="F42" s="24"/>
      <c r="G42" s="24"/>
      <c r="H42" s="24" t="s">
        <v>6</v>
      </c>
      <c r="I42" s="25" t="e">
        <f t="shared" si="5"/>
        <v>#DIV/0!</v>
      </c>
      <c r="J42" s="25"/>
    </row>
    <row r="43" spans="1:10" ht="15.75" x14ac:dyDescent="0.25">
      <c r="A43" s="8" t="s">
        <v>67</v>
      </c>
      <c r="B43" s="9" t="s">
        <v>68</v>
      </c>
      <c r="C43" s="26">
        <f t="shared" ref="C43" si="14">C44+C45+C46+C47</f>
        <v>9716258.5799999982</v>
      </c>
      <c r="D43" s="26">
        <f>SUM(D44:D47)</f>
        <v>30108427.079999998</v>
      </c>
      <c r="E43" s="26">
        <f>SUM(E44:E47)</f>
        <v>0</v>
      </c>
      <c r="F43" s="26">
        <f>SUM(F44:F47)</f>
        <v>0</v>
      </c>
      <c r="G43" s="26">
        <f>SUM(G44:G47)</f>
        <v>8341545.7399999993</v>
      </c>
      <c r="H43" s="26" t="s">
        <v>6</v>
      </c>
      <c r="I43" s="27">
        <f t="shared" si="5"/>
        <v>27.705019986052353</v>
      </c>
      <c r="J43" s="27">
        <f t="shared" si="2"/>
        <v>85.851417717209415</v>
      </c>
    </row>
    <row r="44" spans="1:10" ht="15.75" x14ac:dyDescent="0.25">
      <c r="A44" s="11" t="s">
        <v>69</v>
      </c>
      <c r="B44" s="12" t="s">
        <v>70</v>
      </c>
      <c r="C44" s="24">
        <v>3099818.82</v>
      </c>
      <c r="D44" s="24">
        <v>7509245.9199999999</v>
      </c>
      <c r="E44" s="24"/>
      <c r="F44" s="24"/>
      <c r="G44" s="24">
        <v>3727046.18</v>
      </c>
      <c r="H44" s="24" t="s">
        <v>6</v>
      </c>
      <c r="I44" s="25">
        <f t="shared" si="5"/>
        <v>49.632762326686461</v>
      </c>
      <c r="J44" s="25">
        <f t="shared" si="2"/>
        <v>120.23432324344687</v>
      </c>
    </row>
    <row r="45" spans="1:10" ht="15.75" x14ac:dyDescent="0.25">
      <c r="A45" s="11" t="s">
        <v>71</v>
      </c>
      <c r="B45" s="12" t="s">
        <v>72</v>
      </c>
      <c r="C45" s="24">
        <v>51000</v>
      </c>
      <c r="D45" s="24">
        <v>14400</v>
      </c>
      <c r="E45" s="24"/>
      <c r="F45" s="24"/>
      <c r="G45" s="24">
        <v>7200</v>
      </c>
      <c r="H45" s="24" t="s">
        <v>6</v>
      </c>
      <c r="I45" s="25">
        <f t="shared" si="5"/>
        <v>50</v>
      </c>
      <c r="J45" s="25">
        <f t="shared" si="2"/>
        <v>14.117647058823529</v>
      </c>
    </row>
    <row r="46" spans="1:10" ht="15.75" x14ac:dyDescent="0.25">
      <c r="A46" s="11" t="s">
        <v>73</v>
      </c>
      <c r="B46" s="12" t="s">
        <v>74</v>
      </c>
      <c r="C46" s="24">
        <v>5835448.1399999997</v>
      </c>
      <c r="D46" s="24">
        <v>19872057.16</v>
      </c>
      <c r="E46" s="24"/>
      <c r="F46" s="24"/>
      <c r="G46" s="24">
        <v>3781551.92</v>
      </c>
      <c r="H46" s="24" t="s">
        <v>6</v>
      </c>
      <c r="I46" s="25">
        <f t="shared" si="5"/>
        <v>19.029493975147162</v>
      </c>
      <c r="J46" s="25">
        <f t="shared" si="2"/>
        <v>64.803110734182624</v>
      </c>
    </row>
    <row r="47" spans="1:10" ht="31.5" x14ac:dyDescent="0.25">
      <c r="A47" s="11" t="s">
        <v>75</v>
      </c>
      <c r="B47" s="21" t="s">
        <v>76</v>
      </c>
      <c r="C47" s="24">
        <v>729991.62</v>
      </c>
      <c r="D47" s="24">
        <v>2712724</v>
      </c>
      <c r="E47" s="24"/>
      <c r="F47" s="24"/>
      <c r="G47" s="24">
        <v>825747.64</v>
      </c>
      <c r="H47" s="24" t="s">
        <v>6</v>
      </c>
      <c r="I47" s="25">
        <f t="shared" si="5"/>
        <v>30.439795570798942</v>
      </c>
      <c r="J47" s="25">
        <f t="shared" si="2"/>
        <v>113.11741359441908</v>
      </c>
    </row>
    <row r="48" spans="1:10" ht="15.75" x14ac:dyDescent="0.25">
      <c r="A48" s="8" t="s">
        <v>77</v>
      </c>
      <c r="B48" s="9" t="s">
        <v>78</v>
      </c>
      <c r="C48" s="26">
        <f t="shared" ref="C48" si="15">C49</f>
        <v>6545961.7000000002</v>
      </c>
      <c r="D48" s="26">
        <f>SUM(D49:D49:D50)</f>
        <v>40460649</v>
      </c>
      <c r="E48" s="26">
        <f>SUM(E50:E50)</f>
        <v>0</v>
      </c>
      <c r="F48" s="26">
        <f>SUM(F50:F50)</f>
        <v>0</v>
      </c>
      <c r="G48" s="26">
        <f>SUM(G49:G49:G50)</f>
        <v>33160602.600000001</v>
      </c>
      <c r="H48" s="26" t="s">
        <v>6</v>
      </c>
      <c r="I48" s="27">
        <f t="shared" si="5"/>
        <v>81.95766360544539</v>
      </c>
      <c r="J48" s="27">
        <f t="shared" si="2"/>
        <v>506.58106661394004</v>
      </c>
    </row>
    <row r="49" spans="1:10" ht="13.5" customHeight="1" x14ac:dyDescent="0.25">
      <c r="A49" s="11" t="s">
        <v>96</v>
      </c>
      <c r="B49" s="9" t="s">
        <v>95</v>
      </c>
      <c r="C49" s="24">
        <v>6545961.7000000002</v>
      </c>
      <c r="D49" s="24">
        <v>14953046</v>
      </c>
      <c r="E49" s="24"/>
      <c r="F49" s="24"/>
      <c r="G49" s="24">
        <v>8419742.9700000007</v>
      </c>
      <c r="H49" s="26"/>
      <c r="I49" s="25">
        <f t="shared" ref="I49:I50" si="16">G49/D49*100</f>
        <v>56.307878475061202</v>
      </c>
      <c r="J49" s="25">
        <f t="shared" ref="J49" si="17">G49/C49*100</f>
        <v>128.62499592687811</v>
      </c>
    </row>
    <row r="50" spans="1:10" ht="22.5" customHeight="1" x14ac:dyDescent="0.25">
      <c r="A50" s="11" t="s">
        <v>79</v>
      </c>
      <c r="B50" s="12" t="s">
        <v>80</v>
      </c>
      <c r="C50" s="24"/>
      <c r="D50" s="24">
        <v>25507603</v>
      </c>
      <c r="E50" s="24"/>
      <c r="F50" s="24"/>
      <c r="G50" s="24">
        <v>24740859.629999999</v>
      </c>
      <c r="H50" s="24" t="s">
        <v>6</v>
      </c>
      <c r="I50" s="25">
        <f t="shared" si="16"/>
        <v>96.994059496692017</v>
      </c>
      <c r="J50" s="25" t="e">
        <f t="shared" si="2"/>
        <v>#DIV/0!</v>
      </c>
    </row>
    <row r="51" spans="1:10" ht="33.75" customHeight="1" x14ac:dyDescent="0.25">
      <c r="A51" s="8" t="s">
        <v>97</v>
      </c>
      <c r="B51" s="22" t="s">
        <v>98</v>
      </c>
      <c r="C51" s="26">
        <f t="shared" ref="C51" si="18">C52</f>
        <v>188811.3</v>
      </c>
      <c r="D51" s="26">
        <f>SUM(D52:D52)</f>
        <v>269117.28000000003</v>
      </c>
      <c r="E51" s="24"/>
      <c r="F51" s="24"/>
      <c r="G51" s="26">
        <f>SUM(G52:G52)</f>
        <v>132006.03</v>
      </c>
      <c r="H51" s="24"/>
      <c r="I51" s="25">
        <f t="shared" ref="I51:I52" si="19">G51/D51*100</f>
        <v>49.05148788661954</v>
      </c>
      <c r="J51" s="25">
        <f t="shared" si="2"/>
        <v>69.91426360604477</v>
      </c>
    </row>
    <row r="52" spans="1:10" ht="28.5" customHeight="1" x14ac:dyDescent="0.25">
      <c r="A52" s="11" t="s">
        <v>99</v>
      </c>
      <c r="B52" s="21" t="s">
        <v>100</v>
      </c>
      <c r="C52" s="24">
        <v>188811.3</v>
      </c>
      <c r="D52" s="24">
        <v>269117.28000000003</v>
      </c>
      <c r="E52" s="24"/>
      <c r="F52" s="24"/>
      <c r="G52" s="24">
        <v>132006.03</v>
      </c>
      <c r="H52" s="24"/>
      <c r="I52" s="25">
        <f t="shared" si="19"/>
        <v>49.05148788661954</v>
      </c>
      <c r="J52" s="25">
        <f t="shared" si="2"/>
        <v>69.91426360604477</v>
      </c>
    </row>
    <row r="53" spans="1:10" ht="0.75" customHeight="1" x14ac:dyDescent="0.25">
      <c r="A53" s="8" t="s">
        <v>81</v>
      </c>
      <c r="B53" s="22" t="s">
        <v>82</v>
      </c>
      <c r="C53" s="26">
        <f>C54+C55+C56</f>
        <v>0</v>
      </c>
      <c r="D53" s="26">
        <f>D54+D55+D56</f>
        <v>0</v>
      </c>
      <c r="E53" s="26">
        <f>E54+E55+E56</f>
        <v>0</v>
      </c>
      <c r="F53" s="26">
        <f>F54+F55+F56</f>
        <v>0</v>
      </c>
      <c r="G53" s="26">
        <f>G54+G55+G56</f>
        <v>0</v>
      </c>
      <c r="H53" s="26" t="s">
        <v>6</v>
      </c>
      <c r="I53" s="27" t="e">
        <f t="shared" si="5"/>
        <v>#DIV/0!</v>
      </c>
      <c r="J53" s="27" t="e">
        <f t="shared" si="2"/>
        <v>#DIV/0!</v>
      </c>
    </row>
    <row r="54" spans="1:10" ht="45" hidden="1" customHeight="1" x14ac:dyDescent="0.25">
      <c r="A54" s="11" t="s">
        <v>83</v>
      </c>
      <c r="B54" s="21" t="s">
        <v>84</v>
      </c>
      <c r="C54" s="24"/>
      <c r="D54" s="24"/>
      <c r="E54" s="24"/>
      <c r="F54" s="24"/>
      <c r="G54" s="24"/>
      <c r="H54" s="24" t="s">
        <v>6</v>
      </c>
      <c r="I54" s="25">
        <f>G53</f>
        <v>0</v>
      </c>
      <c r="J54" s="25" t="e">
        <f t="shared" si="2"/>
        <v>#DIV/0!</v>
      </c>
    </row>
    <row r="55" spans="1:10" ht="17.25" hidden="1" customHeight="1" x14ac:dyDescent="0.25">
      <c r="A55" s="11" t="s">
        <v>85</v>
      </c>
      <c r="B55" s="12" t="s">
        <v>86</v>
      </c>
      <c r="C55" s="24"/>
      <c r="D55" s="24"/>
      <c r="E55" s="24"/>
      <c r="F55" s="24"/>
      <c r="G55" s="24"/>
      <c r="H55" s="24" t="s">
        <v>6</v>
      </c>
      <c r="I55" s="25"/>
      <c r="J55" s="25" t="e">
        <f t="shared" si="2"/>
        <v>#DIV/0!</v>
      </c>
    </row>
    <row r="56" spans="1:10" ht="30.75" hidden="1" customHeight="1" x14ac:dyDescent="0.25">
      <c r="A56" s="11" t="s">
        <v>87</v>
      </c>
      <c r="B56" s="21" t="s">
        <v>88</v>
      </c>
      <c r="C56" s="24"/>
      <c r="D56" s="24"/>
      <c r="E56" s="24"/>
      <c r="F56" s="24"/>
      <c r="G56" s="24"/>
      <c r="H56" s="24" t="s">
        <v>6</v>
      </c>
      <c r="I56" s="25" t="e">
        <f t="shared" si="5"/>
        <v>#DIV/0!</v>
      </c>
      <c r="J56" s="25">
        <v>0</v>
      </c>
    </row>
    <row r="57" spans="1:10" ht="23.25" customHeight="1" x14ac:dyDescent="0.25">
      <c r="A57" s="30" t="s">
        <v>89</v>
      </c>
      <c r="B57" s="31"/>
      <c r="C57" s="26">
        <f>C7+C16+C18+C22+C28+C34+C40+C43+C48+C51+C53+C32</f>
        <v>253823545.61000001</v>
      </c>
      <c r="D57" s="26">
        <f>D7+D16+D18+D22+D28+D34+D40+D43+D48+D51+D53+D32</f>
        <v>640789777.25</v>
      </c>
      <c r="E57" s="26">
        <f>E7+E16+E18+E22+E28+E34+E40+E43+E48+E53</f>
        <v>0</v>
      </c>
      <c r="F57" s="26">
        <f>F7+F16+F18+F22+F28+F34+F40+F43+F48+F53</f>
        <v>0</v>
      </c>
      <c r="G57" s="26">
        <f>G7+G16+G18+G22+G28+G34+G40+G43+G48+G51+G53+G32</f>
        <v>311750545.50999999</v>
      </c>
      <c r="H57" s="28"/>
      <c r="I57" s="27">
        <f t="shared" si="5"/>
        <v>48.650986107784384</v>
      </c>
      <c r="J57" s="27">
        <f t="shared" si="2"/>
        <v>122.82175980198656</v>
      </c>
    </row>
    <row r="58" spans="1:10" x14ac:dyDescent="0.25">
      <c r="A58" s="13"/>
      <c r="B58" s="6"/>
      <c r="C58" s="6"/>
      <c r="D58" s="6"/>
      <c r="E58" s="14"/>
      <c r="F58" s="14"/>
      <c r="G58" s="14"/>
      <c r="H58" s="14" t="s">
        <v>90</v>
      </c>
    </row>
    <row r="60" spans="1:10" s="16" customFormat="1" ht="31.5" x14ac:dyDescent="0.25">
      <c r="A60" s="15" t="s">
        <v>104</v>
      </c>
      <c r="G60" s="16" t="s">
        <v>101</v>
      </c>
      <c r="I60" s="17"/>
      <c r="J60" s="17"/>
    </row>
    <row r="61" spans="1:10" x14ac:dyDescent="0.25">
      <c r="A61" s="18"/>
    </row>
    <row r="62" spans="1:10" x14ac:dyDescent="0.25">
      <c r="A62" s="18" t="s">
        <v>102</v>
      </c>
    </row>
    <row r="63" spans="1:10" x14ac:dyDescent="0.25">
      <c r="A63" s="18" t="s">
        <v>103</v>
      </c>
      <c r="C63" s="19"/>
      <c r="D63" s="19"/>
      <c r="E63" s="19"/>
      <c r="F63" s="19"/>
      <c r="G63" s="19"/>
    </row>
  </sheetData>
  <mergeCells count="11">
    <mergeCell ref="A57:B57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2021-07-19T12:51:10Z</dcterms:modified>
</cp:coreProperties>
</file>